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195" windowHeight="4530" tabRatio="844" firstSheet="3" activeTab="3"/>
  </bookViews>
  <sheets>
    <sheet name="BOD2" sheetId="1" state="hidden" r:id="rId1"/>
    <sheet name="BOD1" sheetId="2" state="hidden" r:id="rId2"/>
    <sheet name="TSS" sheetId="3" state="hidden" r:id="rId3"/>
    <sheet name="Freundlich class data" sheetId="4" r:id="rId4"/>
    <sheet name="Coarse sand" sheetId="5" r:id="rId5"/>
    <sheet name="Fine sand" sheetId="6" r:id="rId6"/>
    <sheet name="Silt" sheetId="7" r:id="rId7"/>
    <sheet name="Clay" sheetId="8" r:id="rId8"/>
    <sheet name="Act C" sheetId="9" r:id="rId9"/>
    <sheet name="Soil" sheetId="10" r:id="rId10"/>
  </sheets>
  <definedNames/>
  <calcPr fullCalcOnLoad="1"/>
</workbook>
</file>

<file path=xl/sharedStrings.xml><?xml version="1.0" encoding="utf-8"?>
<sst xmlns="http://schemas.openxmlformats.org/spreadsheetml/2006/main" count="215" uniqueCount="79">
  <si>
    <t>Bottle number</t>
  </si>
  <si>
    <t>Additions</t>
  </si>
  <si>
    <t>Mass of addition</t>
  </si>
  <si>
    <t>Water sample</t>
  </si>
  <si>
    <t>DO @ t=2</t>
  </si>
  <si>
    <t>DO @ t=0</t>
  </si>
  <si>
    <t>WS</t>
  </si>
  <si>
    <t>None</t>
  </si>
  <si>
    <t>leaves</t>
  </si>
  <si>
    <t>twigs</t>
  </si>
  <si>
    <t>sugar</t>
  </si>
  <si>
    <t>AR</t>
  </si>
  <si>
    <t>LS</t>
  </si>
  <si>
    <t>Boat ID</t>
  </si>
  <si>
    <t>Sample</t>
  </si>
  <si>
    <t>Initial mass</t>
  </si>
  <si>
    <t>Mass after drying</t>
  </si>
  <si>
    <t>Mass after firing</t>
  </si>
  <si>
    <t>Volume of sample</t>
  </si>
  <si>
    <t>TSS</t>
  </si>
  <si>
    <t>VSS</t>
  </si>
  <si>
    <t>K</t>
  </si>
  <si>
    <t>P</t>
  </si>
  <si>
    <t>L</t>
  </si>
  <si>
    <t>S</t>
  </si>
  <si>
    <t>A</t>
  </si>
  <si>
    <t>E</t>
  </si>
  <si>
    <t>N</t>
  </si>
  <si>
    <t>Vsample</t>
  </si>
  <si>
    <r>
      <t>DO</t>
    </r>
    <r>
      <rPr>
        <vertAlign val="subscript"/>
        <sz val="10"/>
        <rFont val="Arial"/>
        <family val="2"/>
      </rPr>
      <t>0</t>
    </r>
  </si>
  <si>
    <r>
      <t>DO</t>
    </r>
    <r>
      <rPr>
        <vertAlign val="subscript"/>
        <sz val="10"/>
        <rFont val="Arial"/>
        <family val="2"/>
      </rPr>
      <t>4</t>
    </r>
  </si>
  <si>
    <r>
      <t>BOD</t>
    </r>
    <r>
      <rPr>
        <vertAlign val="subscript"/>
        <sz val="10"/>
        <rFont val="Arial"/>
        <family val="2"/>
      </rPr>
      <t>4</t>
    </r>
  </si>
  <si>
    <t>Leaf tea</t>
  </si>
  <si>
    <t>Amer Riv</t>
  </si>
  <si>
    <t>Will Sl</t>
  </si>
  <si>
    <t>Lk Spaf</t>
  </si>
  <si>
    <t>none</t>
  </si>
  <si>
    <t xml:space="preserve"> g dextrose</t>
  </si>
  <si>
    <t>0.3 g dextrose</t>
  </si>
  <si>
    <t>30 mL leaf tea</t>
  </si>
  <si>
    <t>20 mL leaf tea</t>
  </si>
  <si>
    <t>50 mL leaf tea</t>
  </si>
  <si>
    <t>mL</t>
  </si>
  <si>
    <t>mg</t>
  </si>
  <si>
    <t>mg/L</t>
  </si>
  <si>
    <t>C</t>
  </si>
  <si>
    <t>D</t>
  </si>
  <si>
    <t>F</t>
  </si>
  <si>
    <t>Trial</t>
  </si>
  <si>
    <t>Methylene Blue</t>
  </si>
  <si>
    <t>x/m</t>
  </si>
  <si>
    <t>lnCe</t>
  </si>
  <si>
    <t>ln(x/m)</t>
  </si>
  <si>
    <t>Initial C
(mg/L)</t>
  </si>
  <si>
    <t>Volume
(L)</t>
  </si>
  <si>
    <t>Final C
(mg/L)</t>
  </si>
  <si>
    <t>Adsorbent:</t>
  </si>
  <si>
    <t>Mass of adsorbent (mg)</t>
  </si>
  <si>
    <t>Slope =</t>
  </si>
  <si>
    <t>Intercept =</t>
  </si>
  <si>
    <t>1/n =</t>
  </si>
  <si>
    <t>K =</t>
  </si>
  <si>
    <t xml:space="preserve">Freundlich </t>
  </si>
  <si>
    <t>x 
(mg)</t>
  </si>
  <si>
    <t>Activated carbon</t>
  </si>
  <si>
    <t>Fine sand</t>
  </si>
  <si>
    <t>Clay</t>
  </si>
  <si>
    <t>Silt</t>
  </si>
  <si>
    <t>Coarse sand</t>
  </si>
  <si>
    <t>Adsorbent</t>
  </si>
  <si>
    <t>1/n</t>
  </si>
  <si>
    <t>Ce</t>
  </si>
  <si>
    <t>Plot of derived isotherms</t>
  </si>
  <si>
    <t>Group:</t>
  </si>
  <si>
    <t>Top Soil</t>
  </si>
  <si>
    <t>AC</t>
  </si>
  <si>
    <t>Top soil</t>
  </si>
  <si>
    <t>Data collected in the Spring 04 Thursday Lab</t>
  </si>
  <si>
    <t>Both labs F04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</si>
</sst>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??0.??"/>
    <numFmt numFmtId="169" formatCode="??0.???"/>
    <numFmt numFmtId="170" formatCode="0.000E+00"/>
    <numFmt numFmtId="171" formatCode="0.000E+00;\ꅸ"/>
    <numFmt numFmtId="172" formatCode="0.000E+00;\蘀"/>
    <numFmt numFmtId="173" formatCode="0.00E+00;\蘀"/>
    <numFmt numFmtId="174" formatCode="0.0E+00;\蘀"/>
    <numFmt numFmtId="175" formatCode="0E+00;\蘀"/>
    <numFmt numFmtId="176" formatCode="0.000E+00;\폄"/>
    <numFmt numFmtId="177" formatCode="0.0000000"/>
    <numFmt numFmtId="178" formatCode="0.000000"/>
    <numFmt numFmtId="179" formatCode="0.00E+00;\폄"/>
  </numFmts>
  <fonts count="16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perscript"/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vertAlign val="superscript"/>
      <sz val="10.75"/>
      <name val="Arial"/>
      <family val="0"/>
    </font>
    <font>
      <sz val="15.25"/>
      <name val="Arial"/>
      <family val="0"/>
    </font>
    <font>
      <b/>
      <sz val="15.25"/>
      <name val="Arial"/>
      <family val="0"/>
    </font>
    <font>
      <sz val="9.5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1" fontId="0" fillId="2" borderId="0" xfId="0" applyNumberFormat="1" applyFill="1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'Freundlich class data'!$B$13</c:f>
              <c:strCache>
                <c:ptCount val="1"/>
                <c:pt idx="0">
                  <c:v>Coarse sand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'Freundlich class data'!$A$14:$A$22</c:f>
              <c:numCache/>
            </c:numRef>
          </c:xVal>
          <c:yVal>
            <c:numRef>
              <c:f>'Freundlich class data'!$B$14:$B$22</c:f>
              <c:numCache/>
            </c:numRef>
          </c:yVal>
          <c:smooth val="0"/>
        </c:ser>
        <c:ser>
          <c:idx val="1"/>
          <c:order val="1"/>
          <c:tx>
            <c:strRef>
              <c:f>'Freundlich class data'!$C$13</c:f>
              <c:strCache>
                <c:ptCount val="1"/>
                <c:pt idx="0">
                  <c:v>Fine sand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'Freundlich class data'!$A$14:$A$22</c:f>
              <c:numCache/>
            </c:numRef>
          </c:xVal>
          <c:yVal>
            <c:numRef>
              <c:f>'Freundlich class data'!$C$14:$C$22</c:f>
              <c:numCache/>
            </c:numRef>
          </c:yVal>
          <c:smooth val="0"/>
        </c:ser>
        <c:ser>
          <c:idx val="2"/>
          <c:order val="2"/>
          <c:tx>
            <c:strRef>
              <c:f>'Freundlich class data'!$D$13</c:f>
              <c:strCache>
                <c:ptCount val="1"/>
                <c:pt idx="0">
                  <c:v>Silt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'Freundlich class data'!$A$14:$A$22</c:f>
              <c:numCache/>
            </c:numRef>
          </c:xVal>
          <c:yVal>
            <c:numRef>
              <c:f>'Freundlich class data'!$D$14:$D$22</c:f>
              <c:numCache/>
            </c:numRef>
          </c:yVal>
          <c:smooth val="0"/>
        </c:ser>
        <c:ser>
          <c:idx val="3"/>
          <c:order val="3"/>
          <c:tx>
            <c:strRef>
              <c:f>'Freundlich class data'!$E$13</c:f>
              <c:strCache>
                <c:ptCount val="1"/>
                <c:pt idx="0">
                  <c:v>Clay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'Freundlich class data'!$A$14:$A$22</c:f>
              <c:numCache/>
            </c:numRef>
          </c:xVal>
          <c:yVal>
            <c:numRef>
              <c:f>'Freundlich class data'!$E$14:$E$22</c:f>
              <c:numCache/>
            </c:numRef>
          </c:yVal>
          <c:smooth val="0"/>
        </c:ser>
        <c:ser>
          <c:idx val="4"/>
          <c:order val="4"/>
          <c:tx>
            <c:strRef>
              <c:f>'Freundlich class data'!$F$13</c:f>
              <c:strCache>
                <c:ptCount val="1"/>
                <c:pt idx="0">
                  <c:v>AC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'Freundlich class data'!$A$14:$A$22</c:f>
              <c:numCache/>
            </c:numRef>
          </c:xVal>
          <c:yVal>
            <c:numRef>
              <c:f>'Freundlich class data'!$F$14:$F$22</c:f>
              <c:numCache/>
            </c:numRef>
          </c:yVal>
          <c:smooth val="0"/>
        </c:ser>
        <c:ser>
          <c:idx val="5"/>
          <c:order val="5"/>
          <c:tx>
            <c:v>Soil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'Freundlich class data'!$A$14:$A$22</c:f>
              <c:numCache/>
            </c:numRef>
          </c:xVal>
          <c:yVal>
            <c:numRef>
              <c:f>'Freundlich class data'!$G$14:$G$22</c:f>
              <c:numCache/>
            </c:numRef>
          </c:yVal>
          <c:smooth val="0"/>
        </c:ser>
        <c:axId val="37019100"/>
        <c:axId val="64736445"/>
      </c:scatterChart>
      <c:valAx>
        <c:axId val="37019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Ce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736445"/>
        <c:crosses val="autoZero"/>
        <c:crossBetween val="midCat"/>
        <c:dispUnits/>
      </c:valAx>
      <c:valAx>
        <c:axId val="64736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x/m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0191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Freundlich Isotherm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'Coarse sand'!$C$2</c:f>
              <c:strCache>
                <c:ptCount val="1"/>
                <c:pt idx="0">
                  <c:v>Coarse sand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'Coarse sand'!$H$6:$H$9</c:f>
              <c:numCache/>
            </c:numRef>
          </c:xVal>
          <c:yVal>
            <c:numRef>
              <c:f>'Coarse sand'!$I$6:$I$9</c:f>
              <c:numCache/>
            </c:numRef>
          </c:yVal>
          <c:smooth val="0"/>
        </c:ser>
        <c:axId val="45757094"/>
        <c:axId val="9160663"/>
      </c:scatterChart>
      <c:valAx>
        <c:axId val="45757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9160663"/>
        <c:crosses val="autoZero"/>
        <c:crossBetween val="midCat"/>
        <c:dispUnits/>
      </c:valAx>
      <c:valAx>
        <c:axId val="916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ln(x/m)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57570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Freundlich Isotherm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'Fine sand'!$C$2</c:f>
              <c:strCache>
                <c:ptCount val="1"/>
                <c:pt idx="0">
                  <c:v>Fine sand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'Fine sand'!$H$6:$H$8</c:f>
              <c:numCache/>
            </c:numRef>
          </c:xVal>
          <c:yVal>
            <c:numRef>
              <c:f>'Fine sand'!$I$6:$I$8</c:f>
              <c:numCache/>
            </c:numRef>
          </c:yVal>
          <c:smooth val="0"/>
        </c:ser>
        <c:axId val="15337104"/>
        <c:axId val="3816209"/>
      </c:scatterChart>
      <c:valAx>
        <c:axId val="1533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3816209"/>
        <c:crosses val="autoZero"/>
        <c:crossBetween val="midCat"/>
        <c:dispUnits/>
      </c:valAx>
      <c:valAx>
        <c:axId val="3816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ln(x/m)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53371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Freundlich Isotherm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Silt!$C$2</c:f>
              <c:strCache>
                <c:ptCount val="1"/>
                <c:pt idx="0">
                  <c:v>Silt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</c:spPr>
            </c:trendlineLbl>
          </c:trendline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Silt!$H$6:$H$9</c:f>
              <c:numCache/>
            </c:numRef>
          </c:xVal>
          <c:yVal>
            <c:numRef>
              <c:f>Silt!$I$6:$I$9</c:f>
              <c:numCache/>
            </c:numRef>
          </c:yVal>
          <c:smooth val="0"/>
        </c:ser>
        <c:axId val="34345882"/>
        <c:axId val="40677483"/>
      </c:scatterChart>
      <c:valAx>
        <c:axId val="3434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40677483"/>
        <c:crosses val="autoZero"/>
        <c:crossBetween val="midCat"/>
        <c:dispUnits/>
      </c:valAx>
      <c:valAx>
        <c:axId val="40677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ln(x/m)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43458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Freundlich Isotherm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Clay!$C$2</c:f>
              <c:strCache>
                <c:ptCount val="1"/>
                <c:pt idx="0">
                  <c:v>Clay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Clay!$H$6:$H$10</c:f>
              <c:numCache/>
            </c:numRef>
          </c:xVal>
          <c:yVal>
            <c:numRef>
              <c:f>Clay!$I$6:$I$10</c:f>
              <c:numCache/>
            </c:numRef>
          </c:yVal>
          <c:smooth val="0"/>
        </c:ser>
        <c:axId val="30553028"/>
        <c:axId val="6541797"/>
      </c:scatterChart>
      <c:valAx>
        <c:axId val="3055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lnCe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6541797"/>
        <c:crosses val="autoZero"/>
        <c:crossBetween val="midCat"/>
        <c:dispUnits/>
      </c:valAx>
      <c:valAx>
        <c:axId val="654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ln(x/m)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5530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Freundlich Isotherm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'Act C'!$C$2</c:f>
              <c:strCache>
                <c:ptCount val="1"/>
                <c:pt idx="0">
                  <c:v>Activated carbon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'Act C'!$H$6:$H$9</c:f>
              <c:numCache/>
            </c:numRef>
          </c:xVal>
          <c:yVal>
            <c:numRef>
              <c:f>'Act C'!$I$6:$I$9</c:f>
              <c:numCache/>
            </c:numRef>
          </c:yVal>
          <c:smooth val="0"/>
        </c:ser>
        <c:axId val="58876174"/>
        <c:axId val="60123519"/>
      </c:scatterChart>
      <c:valAx>
        <c:axId val="58876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60123519"/>
        <c:crosses val="autoZero"/>
        <c:crossBetween val="midCat"/>
        <c:dispUnits/>
      </c:valAx>
      <c:valAx>
        <c:axId val="6012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ln(x/m)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88761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Freundlich Isotherm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Soil!$C$2</c:f>
              <c:strCache>
                <c:ptCount val="1"/>
                <c:pt idx="0">
                  <c:v>Top Soil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Soil!$H$6:$H$9</c:f>
              <c:numCache/>
            </c:numRef>
          </c:xVal>
          <c:yVal>
            <c:numRef>
              <c:f>Soil!$I$6:$I$9</c:f>
              <c:numCache/>
            </c:numRef>
          </c:yVal>
          <c:smooth val="0"/>
        </c:ser>
        <c:axId val="4240760"/>
        <c:axId val="38166841"/>
      </c:scatterChart>
      <c:valAx>
        <c:axId val="4240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38166841"/>
        <c:crosses val="autoZero"/>
        <c:crossBetween val="midCat"/>
        <c:dispUnits/>
      </c:valAx>
      <c:valAx>
        <c:axId val="38166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ln(x/m)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2407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19050</xdr:rowOff>
    </xdr:from>
    <xdr:to>
      <xdr:col>7</xdr:col>
      <xdr:colOff>561975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104775" y="3743325"/>
        <a:ext cx="54483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104775</xdr:rowOff>
    </xdr:from>
    <xdr:to>
      <xdr:col>10</xdr:col>
      <xdr:colOff>257175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04800" y="2371725"/>
        <a:ext cx="58102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104775</xdr:rowOff>
    </xdr:from>
    <xdr:to>
      <xdr:col>10</xdr:col>
      <xdr:colOff>257175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04800" y="2371725"/>
        <a:ext cx="58293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104775</xdr:rowOff>
    </xdr:from>
    <xdr:to>
      <xdr:col>9</xdr:col>
      <xdr:colOff>495300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04800" y="2371725"/>
        <a:ext cx="54387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104775</xdr:rowOff>
    </xdr:from>
    <xdr:to>
      <xdr:col>9</xdr:col>
      <xdr:colOff>142875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04800" y="2533650"/>
        <a:ext cx="50863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104775</xdr:rowOff>
    </xdr:from>
    <xdr:to>
      <xdr:col>10</xdr:col>
      <xdr:colOff>257175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04800" y="2371725"/>
        <a:ext cx="58102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104775</xdr:rowOff>
    </xdr:from>
    <xdr:to>
      <xdr:col>10</xdr:col>
      <xdr:colOff>257175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04800" y="2371725"/>
        <a:ext cx="58102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6" sqref="H6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3" width="8.7109375" style="0" customWidth="1"/>
    <col min="4" max="6" width="6.7109375" style="0" customWidth="1"/>
  </cols>
  <sheetData>
    <row r="1" spans="1:6" ht="15.75">
      <c r="A1" s="7" t="s">
        <v>14</v>
      </c>
      <c r="B1" s="7" t="s">
        <v>1</v>
      </c>
      <c r="C1" s="7" t="s">
        <v>28</v>
      </c>
      <c r="D1" s="7" t="s">
        <v>29</v>
      </c>
      <c r="E1" s="7" t="s">
        <v>30</v>
      </c>
      <c r="F1" s="13" t="s">
        <v>31</v>
      </c>
    </row>
    <row r="2" spans="1:6" ht="13.5" thickBot="1">
      <c r="A2" s="8"/>
      <c r="B2" s="8"/>
      <c r="C2" s="8" t="s">
        <v>42</v>
      </c>
      <c r="D2" s="8" t="s">
        <v>43</v>
      </c>
      <c r="E2" s="8" t="s">
        <v>43</v>
      </c>
      <c r="F2" s="14" t="s">
        <v>44</v>
      </c>
    </row>
    <row r="3" spans="1:6" ht="12.75">
      <c r="A3" t="s">
        <v>33</v>
      </c>
      <c r="B3" t="s">
        <v>36</v>
      </c>
      <c r="C3">
        <v>300</v>
      </c>
      <c r="D3">
        <v>9.3</v>
      </c>
      <c r="E3">
        <v>1</v>
      </c>
      <c r="F3" s="11">
        <f>+(D3-E3)/(C3/300)</f>
        <v>8.3</v>
      </c>
    </row>
    <row r="4" spans="1:6" ht="12.75">
      <c r="A4" t="s">
        <v>33</v>
      </c>
      <c r="B4" t="s">
        <v>37</v>
      </c>
      <c r="C4">
        <v>300</v>
      </c>
      <c r="D4">
        <v>9.4</v>
      </c>
      <c r="E4">
        <v>1</v>
      </c>
      <c r="F4" s="11">
        <f aca="true" t="shared" si="0" ref="F4:F19">+(D4-E4)/(C4/300)</f>
        <v>8.4</v>
      </c>
    </row>
    <row r="5" spans="1:6" ht="12.75">
      <c r="A5" t="s">
        <v>33</v>
      </c>
      <c r="B5" t="s">
        <v>38</v>
      </c>
      <c r="C5">
        <v>300</v>
      </c>
      <c r="D5">
        <v>9.5</v>
      </c>
      <c r="E5">
        <v>1</v>
      </c>
      <c r="F5" s="11">
        <f t="shared" si="0"/>
        <v>8.5</v>
      </c>
    </row>
    <row r="6" spans="1:6" ht="12.75">
      <c r="A6" t="s">
        <v>33</v>
      </c>
      <c r="B6" t="s">
        <v>39</v>
      </c>
      <c r="C6">
        <v>300</v>
      </c>
      <c r="D6">
        <v>10.9</v>
      </c>
      <c r="E6">
        <v>1</v>
      </c>
      <c r="F6" s="11">
        <f t="shared" si="0"/>
        <v>9.9</v>
      </c>
    </row>
    <row r="7" ht="12.75">
      <c r="F7" s="11"/>
    </row>
    <row r="8" spans="1:6" ht="12.75">
      <c r="A8" t="s">
        <v>34</v>
      </c>
      <c r="B8" t="s">
        <v>36</v>
      </c>
      <c r="C8">
        <v>300</v>
      </c>
      <c r="D8">
        <v>9</v>
      </c>
      <c r="E8">
        <v>1</v>
      </c>
      <c r="F8" s="11">
        <f t="shared" si="0"/>
        <v>8</v>
      </c>
    </row>
    <row r="9" spans="1:6" ht="12.75">
      <c r="A9" t="s">
        <v>34</v>
      </c>
      <c r="B9" t="s">
        <v>36</v>
      </c>
      <c r="C9">
        <v>100</v>
      </c>
      <c r="D9">
        <v>9.3</v>
      </c>
      <c r="E9">
        <v>1</v>
      </c>
      <c r="F9" s="11">
        <f t="shared" si="0"/>
        <v>24.900000000000002</v>
      </c>
    </row>
    <row r="10" spans="1:6" ht="12.75">
      <c r="A10" t="s">
        <v>34</v>
      </c>
      <c r="B10" t="s">
        <v>40</v>
      </c>
      <c r="C10">
        <v>300</v>
      </c>
      <c r="D10">
        <v>9</v>
      </c>
      <c r="E10">
        <v>1</v>
      </c>
      <c r="F10" s="11">
        <f t="shared" si="0"/>
        <v>8</v>
      </c>
    </row>
    <row r="11" spans="1:6" ht="12.75">
      <c r="A11" t="s">
        <v>34</v>
      </c>
      <c r="B11" t="s">
        <v>41</v>
      </c>
      <c r="C11">
        <v>300</v>
      </c>
      <c r="D11">
        <v>9.1</v>
      </c>
      <c r="E11">
        <v>1</v>
      </c>
      <c r="F11" s="11">
        <f t="shared" si="0"/>
        <v>8.1</v>
      </c>
    </row>
    <row r="12" ht="12.75">
      <c r="F12" s="11"/>
    </row>
    <row r="13" spans="1:6" ht="12.75">
      <c r="A13" t="s">
        <v>35</v>
      </c>
      <c r="B13" t="s">
        <v>36</v>
      </c>
      <c r="C13">
        <v>300</v>
      </c>
      <c r="D13">
        <v>9.1</v>
      </c>
      <c r="E13">
        <v>1</v>
      </c>
      <c r="F13" s="11">
        <f t="shared" si="0"/>
        <v>8.1</v>
      </c>
    </row>
    <row r="14" spans="1:6" ht="12.75">
      <c r="A14" t="s">
        <v>35</v>
      </c>
      <c r="B14" t="s">
        <v>36</v>
      </c>
      <c r="C14">
        <v>100</v>
      </c>
      <c r="D14">
        <v>9.3</v>
      </c>
      <c r="E14">
        <v>1</v>
      </c>
      <c r="F14" s="11">
        <f t="shared" si="0"/>
        <v>24.900000000000002</v>
      </c>
    </row>
    <row r="15" spans="1:6" ht="12.75">
      <c r="A15" t="s">
        <v>35</v>
      </c>
      <c r="B15" t="s">
        <v>36</v>
      </c>
      <c r="C15">
        <v>50</v>
      </c>
      <c r="D15">
        <v>9.4</v>
      </c>
      <c r="E15">
        <v>1</v>
      </c>
      <c r="F15" s="11">
        <f t="shared" si="0"/>
        <v>50.400000000000006</v>
      </c>
    </row>
    <row r="16" ht="12.75">
      <c r="F16" s="11"/>
    </row>
    <row r="17" spans="1:6" ht="12.75">
      <c r="A17" t="s">
        <v>32</v>
      </c>
      <c r="B17" t="s">
        <v>36</v>
      </c>
      <c r="C17">
        <v>100</v>
      </c>
      <c r="D17">
        <v>9.2</v>
      </c>
      <c r="E17">
        <v>1</v>
      </c>
      <c r="F17" s="11">
        <f t="shared" si="0"/>
        <v>24.599999999999998</v>
      </c>
    </row>
    <row r="18" spans="1:6" ht="12.75">
      <c r="A18" t="s">
        <v>32</v>
      </c>
      <c r="B18" t="s">
        <v>36</v>
      </c>
      <c r="C18">
        <v>50</v>
      </c>
      <c r="D18">
        <v>9.3</v>
      </c>
      <c r="E18">
        <v>1</v>
      </c>
      <c r="F18" s="11">
        <f t="shared" si="0"/>
        <v>49.800000000000004</v>
      </c>
    </row>
    <row r="19" spans="1:6" ht="12.75">
      <c r="A19" t="s">
        <v>32</v>
      </c>
      <c r="B19" t="s">
        <v>36</v>
      </c>
      <c r="C19">
        <v>20</v>
      </c>
      <c r="D19">
        <v>9.4</v>
      </c>
      <c r="E19">
        <v>1</v>
      </c>
      <c r="F19" s="11">
        <f t="shared" si="0"/>
        <v>126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C2" sqref="C2"/>
    </sheetView>
  </sheetViews>
  <sheetFormatPr defaultColWidth="9.140625" defaultRowHeight="12.75"/>
  <cols>
    <col min="1" max="1" width="5.28125" style="0" customWidth="1"/>
    <col min="4" max="4" width="9.421875" style="0" bestFit="1" customWidth="1"/>
  </cols>
  <sheetData>
    <row r="2" spans="1:6" ht="12.75">
      <c r="A2" t="s">
        <v>56</v>
      </c>
      <c r="C2" s="11" t="s">
        <v>74</v>
      </c>
      <c r="D2" s="11"/>
      <c r="E2" s="4" t="s">
        <v>73</v>
      </c>
      <c r="F2" t="s">
        <v>47</v>
      </c>
    </row>
    <row r="3" spans="3:4" ht="12.75">
      <c r="C3" s="18"/>
      <c r="D3" s="18"/>
    </row>
    <row r="4" spans="3:9" ht="12.75">
      <c r="C4" s="32" t="s">
        <v>49</v>
      </c>
      <c r="D4" s="32"/>
      <c r="E4" s="32"/>
      <c r="H4" s="32" t="s">
        <v>62</v>
      </c>
      <c r="I4" s="32"/>
    </row>
    <row r="5" spans="1:12" ht="38.25">
      <c r="A5" s="19" t="s">
        <v>48</v>
      </c>
      <c r="B5" s="19" t="s">
        <v>57</v>
      </c>
      <c r="C5" s="19" t="s">
        <v>54</v>
      </c>
      <c r="D5" s="19" t="s">
        <v>53</v>
      </c>
      <c r="E5" s="19" t="s">
        <v>55</v>
      </c>
      <c r="F5" s="19" t="s">
        <v>63</v>
      </c>
      <c r="G5" s="19" t="s">
        <v>50</v>
      </c>
      <c r="H5" s="19" t="s">
        <v>51</v>
      </c>
      <c r="I5" s="19" t="s">
        <v>52</v>
      </c>
      <c r="J5" s="39"/>
      <c r="L5" s="33"/>
    </row>
    <row r="6" spans="1:9" ht="12.75">
      <c r="A6">
        <v>1</v>
      </c>
      <c r="B6" s="39">
        <v>12.8</v>
      </c>
      <c r="C6" s="39">
        <v>0.04</v>
      </c>
      <c r="D6" s="39">
        <v>10</v>
      </c>
      <c r="E6" s="39">
        <v>5.14</v>
      </c>
      <c r="F6" s="39"/>
      <c r="G6" s="39"/>
      <c r="H6" s="39"/>
      <c r="I6" s="39"/>
    </row>
    <row r="7" spans="1:9" ht="12.75">
      <c r="A7">
        <v>2</v>
      </c>
      <c r="B7" s="39">
        <v>17.5</v>
      </c>
      <c r="C7" s="39">
        <v>0.04</v>
      </c>
      <c r="D7" s="39">
        <v>10</v>
      </c>
      <c r="E7" s="39">
        <v>4.18</v>
      </c>
      <c r="F7" s="39"/>
      <c r="G7" s="39"/>
      <c r="H7" s="39"/>
      <c r="I7" s="39"/>
    </row>
    <row r="8" spans="1:9" ht="12.75">
      <c r="A8">
        <v>3</v>
      </c>
      <c r="B8" s="39">
        <v>7.8</v>
      </c>
      <c r="C8" s="39">
        <v>0.04</v>
      </c>
      <c r="D8" s="39">
        <v>10</v>
      </c>
      <c r="E8" s="39">
        <v>6.78</v>
      </c>
      <c r="F8" s="39"/>
      <c r="G8" s="39"/>
      <c r="H8" s="39"/>
      <c r="I8" s="39"/>
    </row>
    <row r="9" spans="2:9" ht="12.75">
      <c r="B9" s="39"/>
      <c r="C9" s="39"/>
      <c r="D9" s="44"/>
      <c r="E9" s="39"/>
      <c r="F9" s="39"/>
      <c r="G9" s="39"/>
      <c r="H9" s="39"/>
      <c r="I9" s="39"/>
    </row>
    <row r="11" spans="2:11" ht="12.75">
      <c r="B11" t="s">
        <v>59</v>
      </c>
      <c r="C11" t="e">
        <f>INTERCEPT(I6:I9,H6:H9)</f>
        <v>#DIV/0!</v>
      </c>
      <c r="E11" t="s">
        <v>61</v>
      </c>
      <c r="F11" s="17" t="e">
        <f>EXP(C11)</f>
        <v>#DIV/0!</v>
      </c>
      <c r="K11" s="3"/>
    </row>
    <row r="12" spans="2:6" ht="12.75">
      <c r="B12" t="s">
        <v>58</v>
      </c>
      <c r="C12" t="e">
        <f>SLOPE(I6:I9,H6:H9)</f>
        <v>#DIV/0!</v>
      </c>
      <c r="E12" t="s">
        <v>60</v>
      </c>
      <c r="F12" t="e">
        <f>C12</f>
        <v>#DIV/0!</v>
      </c>
    </row>
  </sheetData>
  <mergeCells count="2">
    <mergeCell ref="C4:E4"/>
    <mergeCell ref="H4:I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14" sqref="D14"/>
    </sheetView>
  </sheetViews>
  <sheetFormatPr defaultColWidth="9.140625" defaultRowHeight="12.75"/>
  <cols>
    <col min="1" max="2" width="12.57421875" style="0" bestFit="1" customWidth="1"/>
    <col min="3" max="3" width="8.7109375" style="0" bestFit="1" customWidth="1"/>
    <col min="4" max="4" width="14.57421875" style="0" bestFit="1" customWidth="1"/>
    <col min="5" max="6" width="9.421875" style="0" bestFit="1" customWidth="1"/>
  </cols>
  <sheetData>
    <row r="1" spans="1:6" ht="12.75">
      <c r="A1" t="s">
        <v>0</v>
      </c>
      <c r="B1" t="s">
        <v>3</v>
      </c>
      <c r="C1" t="s">
        <v>1</v>
      </c>
      <c r="D1" t="s">
        <v>2</v>
      </c>
      <c r="E1" t="s">
        <v>5</v>
      </c>
      <c r="F1" t="s">
        <v>4</v>
      </c>
    </row>
    <row r="2" spans="1:6" ht="12.75">
      <c r="A2">
        <v>201</v>
      </c>
      <c r="B2" s="3" t="s">
        <v>6</v>
      </c>
      <c r="C2" t="s">
        <v>7</v>
      </c>
      <c r="D2" s="1"/>
      <c r="E2" s="2">
        <v>10.4</v>
      </c>
      <c r="F2" s="2"/>
    </row>
    <row r="3" spans="1:6" ht="12.75">
      <c r="A3">
        <v>127</v>
      </c>
      <c r="B3" s="3" t="s">
        <v>6</v>
      </c>
      <c r="C3" t="s">
        <v>8</v>
      </c>
      <c r="D3" s="1">
        <v>0.1567</v>
      </c>
      <c r="E3" s="2">
        <v>10.4</v>
      </c>
      <c r="F3" s="2"/>
    </row>
    <row r="4" spans="1:6" ht="12.75">
      <c r="A4">
        <v>118</v>
      </c>
      <c r="B4" s="3" t="s">
        <v>6</v>
      </c>
      <c r="C4" t="s">
        <v>9</v>
      </c>
      <c r="D4" s="1">
        <v>0.156</v>
      </c>
      <c r="E4" s="2">
        <v>10.4</v>
      </c>
      <c r="F4" s="2"/>
    </row>
    <row r="5" spans="1:6" ht="12.75">
      <c r="A5">
        <v>51</v>
      </c>
      <c r="B5" s="3" t="s">
        <v>6</v>
      </c>
      <c r="C5" t="s">
        <v>10</v>
      </c>
      <c r="D5" s="1">
        <v>0.1575</v>
      </c>
      <c r="E5" s="2">
        <v>10.4</v>
      </c>
      <c r="F5" s="2"/>
    </row>
    <row r="6" spans="1:6" ht="12.75">
      <c r="A6">
        <v>142</v>
      </c>
      <c r="B6" s="3" t="s">
        <v>6</v>
      </c>
      <c r="C6" t="s">
        <v>10</v>
      </c>
      <c r="D6" s="1">
        <v>0.0808</v>
      </c>
      <c r="E6" s="2">
        <v>10.4</v>
      </c>
      <c r="F6" s="2"/>
    </row>
    <row r="7" spans="1:6" ht="12.75">
      <c r="A7">
        <v>24</v>
      </c>
      <c r="B7" s="3" t="s">
        <v>6</v>
      </c>
      <c r="C7" t="s">
        <v>10</v>
      </c>
      <c r="D7" s="1">
        <v>0.0408</v>
      </c>
      <c r="E7" s="2">
        <v>10.4</v>
      </c>
      <c r="F7" s="2"/>
    </row>
    <row r="8" spans="1:6" ht="12.75">
      <c r="A8">
        <v>32</v>
      </c>
      <c r="B8" s="3" t="s">
        <v>6</v>
      </c>
      <c r="C8" t="s">
        <v>10</v>
      </c>
      <c r="D8" s="1">
        <v>0.0197</v>
      </c>
      <c r="E8" s="2">
        <v>10.4</v>
      </c>
      <c r="F8" s="2"/>
    </row>
    <row r="9" spans="1:6" ht="12.75">
      <c r="A9">
        <v>13</v>
      </c>
      <c r="B9" s="3" t="s">
        <v>6</v>
      </c>
      <c r="C9" t="s">
        <v>10</v>
      </c>
      <c r="D9" s="1">
        <v>0.0099</v>
      </c>
      <c r="E9" s="2">
        <v>10.4</v>
      </c>
      <c r="F9" s="2"/>
    </row>
    <row r="10" spans="1:6" ht="12.75">
      <c r="A10">
        <v>38</v>
      </c>
      <c r="B10" s="3" t="s">
        <v>6</v>
      </c>
      <c r="C10" t="s">
        <v>10</v>
      </c>
      <c r="D10" s="1">
        <v>0.0049</v>
      </c>
      <c r="E10" s="2">
        <v>10.4</v>
      </c>
      <c r="F10" s="2"/>
    </row>
    <row r="11" spans="1:6" ht="12.75">
      <c r="A11">
        <v>178</v>
      </c>
      <c r="B11" s="3" t="s">
        <v>11</v>
      </c>
      <c r="C11" t="s">
        <v>7</v>
      </c>
      <c r="D11" s="1"/>
      <c r="E11" s="2">
        <v>11.1</v>
      </c>
      <c r="F11" s="2"/>
    </row>
    <row r="12" spans="1:6" ht="12.75">
      <c r="A12">
        <v>97</v>
      </c>
      <c r="B12" s="3" t="s">
        <v>12</v>
      </c>
      <c r="C12" t="s">
        <v>7</v>
      </c>
      <c r="D12" s="1"/>
      <c r="E12" s="2">
        <v>10.8</v>
      </c>
      <c r="F1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H13" sqref="H13"/>
    </sheetView>
  </sheetViews>
  <sheetFormatPr defaultColWidth="9.140625" defaultRowHeight="12.75"/>
  <cols>
    <col min="1" max="1" width="7.140625" style="0" customWidth="1"/>
    <col min="2" max="2" width="7.28125" style="0" customWidth="1"/>
    <col min="3" max="6" width="10.7109375" style="0" customWidth="1"/>
  </cols>
  <sheetData>
    <row r="1" spans="1:8" ht="26.25" thickBot="1">
      <c r="A1" s="9" t="s">
        <v>13</v>
      </c>
      <c r="B1" s="9" t="s">
        <v>14</v>
      </c>
      <c r="C1" s="10" t="s">
        <v>18</v>
      </c>
      <c r="D1" s="10" t="s">
        <v>15</v>
      </c>
      <c r="E1" s="10" t="s">
        <v>16</v>
      </c>
      <c r="F1" s="10" t="s">
        <v>17</v>
      </c>
      <c r="G1" s="14" t="s">
        <v>19</v>
      </c>
      <c r="H1" s="6" t="s">
        <v>20</v>
      </c>
    </row>
    <row r="2" spans="1:8" ht="12.75">
      <c r="A2" s="3" t="s">
        <v>22</v>
      </c>
      <c r="B2" s="3" t="s">
        <v>6</v>
      </c>
      <c r="C2">
        <v>200</v>
      </c>
      <c r="D2">
        <v>1.0629</v>
      </c>
      <c r="G2" s="12">
        <f>1000*(E2-D2)/(C2/1000)</f>
        <v>-5314.499999999999</v>
      </c>
      <c r="H2" s="15">
        <f>1000*(E2-F2)/(C2/1000)</f>
        <v>0</v>
      </c>
    </row>
    <row r="3" spans="1:8" ht="12.75">
      <c r="A3" s="3" t="s">
        <v>21</v>
      </c>
      <c r="B3" s="3" t="s">
        <v>6</v>
      </c>
      <c r="C3">
        <v>200</v>
      </c>
      <c r="D3">
        <v>1.0568</v>
      </c>
      <c r="G3" s="12">
        <f aca="true" t="shared" si="0" ref="G3:G8">1000*(E3-D3)/(C3/1000)</f>
        <v>-5283.999999999999</v>
      </c>
      <c r="H3" s="15">
        <f aca="true" t="shared" si="1" ref="H3:H8">1000*(E3-F3)/(C3/1000)</f>
        <v>0</v>
      </c>
    </row>
    <row r="4" spans="1:8" ht="12.75">
      <c r="A4" s="3" t="s">
        <v>23</v>
      </c>
      <c r="B4" s="3" t="s">
        <v>11</v>
      </c>
      <c r="C4">
        <v>300</v>
      </c>
      <c r="D4">
        <v>1.0595</v>
      </c>
      <c r="G4" s="12">
        <f t="shared" si="0"/>
        <v>-3531.666666666667</v>
      </c>
      <c r="H4" s="15">
        <f t="shared" si="1"/>
        <v>0</v>
      </c>
    </row>
    <row r="5" spans="1:8" ht="12.75">
      <c r="A5" s="3" t="s">
        <v>24</v>
      </c>
      <c r="B5" s="3" t="s">
        <v>11</v>
      </c>
      <c r="C5">
        <v>400</v>
      </c>
      <c r="D5">
        <v>1.0615</v>
      </c>
      <c r="G5" s="12">
        <f t="shared" si="0"/>
        <v>-2653.75</v>
      </c>
      <c r="H5" s="15">
        <f t="shared" si="1"/>
        <v>0</v>
      </c>
    </row>
    <row r="6" spans="1:8" ht="12.75">
      <c r="A6" s="3" t="s">
        <v>25</v>
      </c>
      <c r="B6" s="3" t="s">
        <v>12</v>
      </c>
      <c r="C6">
        <v>85</v>
      </c>
      <c r="D6">
        <v>1.0618</v>
      </c>
      <c r="G6" s="12">
        <f t="shared" si="0"/>
        <v>-12491.764705882355</v>
      </c>
      <c r="H6" s="15">
        <f t="shared" si="1"/>
        <v>0</v>
      </c>
    </row>
    <row r="7" spans="1:8" ht="12.75">
      <c r="A7" s="3" t="s">
        <v>26</v>
      </c>
      <c r="B7" s="3" t="s">
        <v>12</v>
      </c>
      <c r="C7">
        <v>100</v>
      </c>
      <c r="D7">
        <v>1.0402</v>
      </c>
      <c r="G7" s="12">
        <f t="shared" si="0"/>
        <v>-10402</v>
      </c>
      <c r="H7" s="15">
        <f t="shared" si="1"/>
        <v>0</v>
      </c>
    </row>
    <row r="8" spans="1:8" ht="12.75">
      <c r="A8" s="3" t="s">
        <v>27</v>
      </c>
      <c r="B8" s="3" t="s">
        <v>12</v>
      </c>
      <c r="C8">
        <v>90</v>
      </c>
      <c r="D8">
        <v>1.0718</v>
      </c>
      <c r="G8" s="12">
        <f t="shared" si="0"/>
        <v>-11908.88888888889</v>
      </c>
      <c r="H8" s="15">
        <f t="shared" si="1"/>
        <v>0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B5" sqref="B5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5" width="10.7109375" style="0" customWidth="1"/>
  </cols>
  <sheetData>
    <row r="1" ht="12.75">
      <c r="A1" s="16" t="s">
        <v>78</v>
      </c>
    </row>
    <row r="2" ht="12.75">
      <c r="A2" s="26" t="s">
        <v>77</v>
      </c>
    </row>
    <row r="3" spans="2:6" ht="12.75">
      <c r="B3" s="31"/>
      <c r="C3" s="31"/>
      <c r="D3" s="26"/>
      <c r="E3" s="26"/>
      <c r="F3" s="26"/>
    </row>
    <row r="4" spans="1:3" ht="12.75">
      <c r="A4" s="21" t="s">
        <v>69</v>
      </c>
      <c r="B4" s="22" t="s">
        <v>21</v>
      </c>
      <c r="C4" s="21" t="s">
        <v>70</v>
      </c>
    </row>
    <row r="5" spans="1:3" ht="12.75">
      <c r="A5" t="s">
        <v>68</v>
      </c>
      <c r="B5" s="23" t="e">
        <f>'Coarse sand'!F11</f>
        <v>#DIV/0!</v>
      </c>
      <c r="C5" s="1" t="e">
        <f>'Coarse sand'!F12</f>
        <v>#DIV/0!</v>
      </c>
    </row>
    <row r="6" spans="1:3" ht="12.75">
      <c r="A6" t="s">
        <v>65</v>
      </c>
      <c r="B6" s="23" t="e">
        <f>'Fine sand'!F11</f>
        <v>#DIV/0!</v>
      </c>
      <c r="C6" s="1" t="e">
        <f>'Fine sand'!F12</f>
        <v>#DIV/0!</v>
      </c>
    </row>
    <row r="7" spans="1:3" ht="12.75">
      <c r="A7" t="s">
        <v>67</v>
      </c>
      <c r="B7" s="24" t="e">
        <f>Silt!F11</f>
        <v>#DIV/0!</v>
      </c>
      <c r="C7" s="1" t="e">
        <f>Silt!F12</f>
        <v>#DIV/0!</v>
      </c>
    </row>
    <row r="8" spans="1:3" ht="12.75">
      <c r="A8" t="s">
        <v>66</v>
      </c>
      <c r="B8" s="24" t="e">
        <f>Clay!F12</f>
        <v>#DIV/0!</v>
      </c>
      <c r="C8" s="1" t="e">
        <f>Clay!F13</f>
        <v>#DIV/0!</v>
      </c>
    </row>
    <row r="9" spans="1:3" ht="12.75">
      <c r="A9" t="s">
        <v>75</v>
      </c>
      <c r="B9" s="24" t="e">
        <f>'Act C'!F11</f>
        <v>#DIV/0!</v>
      </c>
      <c r="C9" s="1" t="e">
        <f>'Act C'!F12</f>
        <v>#DIV/0!</v>
      </c>
    </row>
    <row r="10" spans="1:3" ht="12.75">
      <c r="A10" t="s">
        <v>76</v>
      </c>
      <c r="B10" s="24" t="e">
        <f>Soil!F11</f>
        <v>#DIV/0!</v>
      </c>
      <c r="C10" s="1" t="e">
        <f>Soil!F12</f>
        <v>#DIV/0!</v>
      </c>
    </row>
    <row r="11" spans="4:5" ht="12.75">
      <c r="D11" s="25"/>
      <c r="E11" s="1"/>
    </row>
    <row r="12" ht="12.75">
      <c r="A12" s="16" t="s">
        <v>72</v>
      </c>
    </row>
    <row r="13" spans="1:7" ht="12.75">
      <c r="A13" s="21" t="s">
        <v>71</v>
      </c>
      <c r="B13" s="21" t="str">
        <f>A5</f>
        <v>Coarse sand</v>
      </c>
      <c r="C13" s="21" t="str">
        <f>A6</f>
        <v>Fine sand</v>
      </c>
      <c r="D13" s="21" t="str">
        <f>A7</f>
        <v>Silt</v>
      </c>
      <c r="E13" s="21" t="str">
        <f>A8</f>
        <v>Clay</v>
      </c>
      <c r="F13" s="21" t="str">
        <f>A9</f>
        <v>AC</v>
      </c>
      <c r="G13" s="30" t="str">
        <f>A10</f>
        <v>Top soil</v>
      </c>
    </row>
    <row r="14" spans="1:7" ht="12.75">
      <c r="A14" s="3">
        <v>0.25</v>
      </c>
      <c r="B14" s="29"/>
      <c r="C14" s="28"/>
      <c r="D14" s="27"/>
      <c r="E14" s="3"/>
      <c r="F14" s="27"/>
      <c r="G14" s="27"/>
    </row>
    <row r="15" spans="1:7" ht="12.75">
      <c r="A15" s="3">
        <v>0.5</v>
      </c>
      <c r="B15" s="29"/>
      <c r="C15" s="28"/>
      <c r="D15" s="27"/>
      <c r="E15" s="3"/>
      <c r="F15" s="27"/>
      <c r="G15" s="27"/>
    </row>
    <row r="16" spans="1:7" ht="12.75">
      <c r="A16" s="3">
        <v>1</v>
      </c>
      <c r="B16" s="29"/>
      <c r="C16" s="28"/>
      <c r="D16" s="27"/>
      <c r="E16" s="3"/>
      <c r="F16" s="27"/>
      <c r="G16" s="27"/>
    </row>
    <row r="17" spans="1:7" ht="12.75">
      <c r="A17" s="3">
        <v>2</v>
      </c>
      <c r="B17" s="29"/>
      <c r="C17" s="28"/>
      <c r="D17" s="27"/>
      <c r="E17" s="3"/>
      <c r="F17" s="27"/>
      <c r="G17" s="27"/>
    </row>
    <row r="18" spans="1:7" ht="12.75">
      <c r="A18" s="3">
        <v>4</v>
      </c>
      <c r="B18" s="29"/>
      <c r="C18" s="28"/>
      <c r="D18" s="27"/>
      <c r="E18" s="3"/>
      <c r="F18" s="27"/>
      <c r="G18" s="27"/>
    </row>
    <row r="19" spans="1:7" ht="12.75">
      <c r="A19" s="3">
        <v>8</v>
      </c>
      <c r="B19" s="29"/>
      <c r="C19" s="28"/>
      <c r="D19" s="27"/>
      <c r="E19" s="3"/>
      <c r="F19" s="27"/>
      <c r="G19" s="27"/>
    </row>
    <row r="20" spans="1:7" ht="12.75">
      <c r="A20" s="3">
        <v>16</v>
      </c>
      <c r="B20" s="29"/>
      <c r="C20" s="28"/>
      <c r="D20" s="27"/>
      <c r="E20" s="3"/>
      <c r="F20" s="27"/>
      <c r="G20" s="27"/>
    </row>
    <row r="21" spans="1:7" ht="12.75">
      <c r="A21" s="3">
        <v>32</v>
      </c>
      <c r="B21" s="29"/>
      <c r="C21" s="28"/>
      <c r="D21" s="27"/>
      <c r="E21" s="3"/>
      <c r="F21" s="27"/>
      <c r="G21" s="27"/>
    </row>
    <row r="22" spans="1:7" ht="12.75">
      <c r="A22" s="3">
        <v>64</v>
      </c>
      <c r="B22" s="29"/>
      <c r="C22" s="28"/>
      <c r="D22" s="27"/>
      <c r="E22" s="3"/>
      <c r="F22" s="27"/>
      <c r="G22" s="27"/>
    </row>
  </sheetData>
  <printOptions/>
  <pageMargins left="0.75" right="0.75" top="1" bottom="1" header="0.5" footer="0.5"/>
  <pageSetup horizontalDpi="600" verticalDpi="600" orientation="portrait" r:id="rId2"/>
  <headerFooter alignWithMargins="0">
    <oddFooter>&amp;L&amp;F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C2" sqref="C2"/>
    </sheetView>
  </sheetViews>
  <sheetFormatPr defaultColWidth="9.140625" defaultRowHeight="12.75"/>
  <cols>
    <col min="1" max="1" width="5.28125" style="0" customWidth="1"/>
    <col min="4" max="4" width="9.421875" style="0" bestFit="1" customWidth="1"/>
  </cols>
  <sheetData>
    <row r="2" spans="1:6" ht="12.75">
      <c r="A2" t="s">
        <v>56</v>
      </c>
      <c r="C2" s="11" t="s">
        <v>68</v>
      </c>
      <c r="D2" s="11"/>
      <c r="E2" s="4" t="s">
        <v>73</v>
      </c>
      <c r="F2" t="s">
        <v>25</v>
      </c>
    </row>
    <row r="3" spans="3:4" ht="12.75">
      <c r="C3" s="18"/>
      <c r="D3" s="18"/>
    </row>
    <row r="4" spans="3:9" ht="12.75">
      <c r="C4" s="32" t="s">
        <v>49</v>
      </c>
      <c r="D4" s="32"/>
      <c r="E4" s="32"/>
      <c r="H4" s="32" t="s">
        <v>62</v>
      </c>
      <c r="I4" s="32"/>
    </row>
    <row r="5" spans="1:14" ht="38.25">
      <c r="A5" s="19" t="s">
        <v>48</v>
      </c>
      <c r="B5" s="19" t="s">
        <v>57</v>
      </c>
      <c r="C5" s="19" t="s">
        <v>54</v>
      </c>
      <c r="D5" s="19" t="s">
        <v>53</v>
      </c>
      <c r="E5" s="19" t="s">
        <v>55</v>
      </c>
      <c r="F5" s="19" t="s">
        <v>63</v>
      </c>
      <c r="G5" s="19" t="s">
        <v>50</v>
      </c>
      <c r="H5" s="19" t="s">
        <v>51</v>
      </c>
      <c r="I5" s="19" t="s">
        <v>52</v>
      </c>
      <c r="K5" s="33"/>
      <c r="L5" s="33"/>
      <c r="M5" s="39"/>
      <c r="N5" s="39"/>
    </row>
    <row r="6" spans="1:5" ht="12.75">
      <c r="A6">
        <v>1</v>
      </c>
      <c r="B6">
        <v>6000</v>
      </c>
      <c r="C6" s="5">
        <v>0.04</v>
      </c>
      <c r="D6">
        <v>10</v>
      </c>
      <c r="E6">
        <v>1.92</v>
      </c>
    </row>
    <row r="7" spans="1:5" ht="12.75">
      <c r="A7">
        <v>2</v>
      </c>
      <c r="B7">
        <v>3000</v>
      </c>
      <c r="C7" s="5">
        <v>0.04</v>
      </c>
      <c r="D7">
        <v>10</v>
      </c>
      <c r="E7">
        <v>2.82</v>
      </c>
    </row>
    <row r="8" spans="1:5" ht="12.75">
      <c r="A8">
        <v>3</v>
      </c>
      <c r="B8">
        <v>1000</v>
      </c>
      <c r="C8" s="5">
        <v>0.04</v>
      </c>
      <c r="D8">
        <v>10</v>
      </c>
      <c r="E8">
        <v>7.01</v>
      </c>
    </row>
    <row r="9" spans="1:5" ht="12.75">
      <c r="A9">
        <v>4</v>
      </c>
      <c r="B9">
        <v>250</v>
      </c>
      <c r="C9" s="5">
        <v>0.04</v>
      </c>
      <c r="D9">
        <v>15.1</v>
      </c>
      <c r="E9">
        <v>14.39</v>
      </c>
    </row>
    <row r="11" spans="2:11" ht="12.75">
      <c r="B11" t="s">
        <v>59</v>
      </c>
      <c r="C11" t="e">
        <f>INTERCEPT(I6:I9,H6:H9)</f>
        <v>#DIV/0!</v>
      </c>
      <c r="E11" t="s">
        <v>61</v>
      </c>
      <c r="F11" t="e">
        <f>EXP(C11)</f>
        <v>#DIV/0!</v>
      </c>
      <c r="K11" s="3"/>
    </row>
    <row r="12" spans="2:6" ht="12.75">
      <c r="B12" t="s">
        <v>58</v>
      </c>
      <c r="C12" t="e">
        <f>SLOPE(I6:I9,H6:H9)</f>
        <v>#DIV/0!</v>
      </c>
      <c r="E12" t="s">
        <v>60</v>
      </c>
      <c r="F12" t="e">
        <f>C12</f>
        <v>#DIV/0!</v>
      </c>
    </row>
  </sheetData>
  <mergeCells count="2">
    <mergeCell ref="C4:E4"/>
    <mergeCell ref="H4:I4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C2" sqref="C2"/>
    </sheetView>
  </sheetViews>
  <sheetFormatPr defaultColWidth="9.140625" defaultRowHeight="12.75"/>
  <cols>
    <col min="1" max="1" width="5.28125" style="0" customWidth="1"/>
    <col min="4" max="4" width="9.421875" style="0" bestFit="1" customWidth="1"/>
    <col min="7" max="7" width="9.421875" style="0" bestFit="1" customWidth="1"/>
  </cols>
  <sheetData>
    <row r="2" spans="1:6" ht="12.75">
      <c r="A2" t="s">
        <v>56</v>
      </c>
      <c r="C2" s="11" t="s">
        <v>65</v>
      </c>
      <c r="D2" s="11"/>
      <c r="E2" s="4" t="s">
        <v>73</v>
      </c>
      <c r="F2" t="s">
        <v>45</v>
      </c>
    </row>
    <row r="3" spans="3:4" ht="12.75">
      <c r="C3" s="18"/>
      <c r="D3" s="18"/>
    </row>
    <row r="4" spans="3:9" ht="12.75">
      <c r="C4" s="32" t="s">
        <v>49</v>
      </c>
      <c r="D4" s="32"/>
      <c r="E4" s="32"/>
      <c r="H4" s="32" t="s">
        <v>62</v>
      </c>
      <c r="I4" s="32"/>
    </row>
    <row r="5" spans="1:12" ht="38.25">
      <c r="A5" s="19" t="s">
        <v>48</v>
      </c>
      <c r="B5" s="19" t="s">
        <v>57</v>
      </c>
      <c r="C5" s="19" t="s">
        <v>54</v>
      </c>
      <c r="D5" s="19" t="s">
        <v>53</v>
      </c>
      <c r="E5" s="19" t="s">
        <v>55</v>
      </c>
      <c r="F5" s="19" t="s">
        <v>63</v>
      </c>
      <c r="G5" s="19" t="s">
        <v>50</v>
      </c>
      <c r="H5" s="19" t="s">
        <v>51</v>
      </c>
      <c r="I5" s="19" t="s">
        <v>52</v>
      </c>
      <c r="J5" s="39"/>
      <c r="L5" s="33"/>
    </row>
    <row r="6" spans="1:9" ht="12.75">
      <c r="A6">
        <v>1</v>
      </c>
      <c r="B6" s="34">
        <v>7000</v>
      </c>
      <c r="C6" s="36">
        <v>0.04</v>
      </c>
      <c r="D6" s="35">
        <v>10</v>
      </c>
      <c r="E6" s="37">
        <v>2.96</v>
      </c>
      <c r="F6" s="37"/>
      <c r="G6" s="38"/>
      <c r="H6" s="37"/>
      <c r="I6" s="37"/>
    </row>
    <row r="7" spans="1:9" ht="12.75">
      <c r="A7">
        <v>2</v>
      </c>
      <c r="B7" s="34">
        <v>6000</v>
      </c>
      <c r="C7" s="36">
        <v>0.04</v>
      </c>
      <c r="D7" s="35">
        <v>10</v>
      </c>
      <c r="E7" s="37">
        <v>3.46</v>
      </c>
      <c r="F7" s="37"/>
      <c r="G7" s="38"/>
      <c r="H7" s="37"/>
      <c r="I7" s="37"/>
    </row>
    <row r="8" spans="1:9" ht="12.75">
      <c r="A8">
        <v>3</v>
      </c>
      <c r="B8" s="34">
        <v>1000</v>
      </c>
      <c r="C8" s="36">
        <v>0.04</v>
      </c>
      <c r="D8" s="42">
        <v>15.6</v>
      </c>
      <c r="E8" s="37">
        <v>14.15</v>
      </c>
      <c r="F8" s="37"/>
      <c r="G8" s="38"/>
      <c r="H8" s="37"/>
      <c r="I8" s="37"/>
    </row>
    <row r="9" ht="12.75">
      <c r="A9">
        <v>4</v>
      </c>
    </row>
    <row r="11" spans="2:11" ht="12.75">
      <c r="B11" t="s">
        <v>59</v>
      </c>
      <c r="C11" t="e">
        <f>INTERCEPT(I6:I8,H6:H8)</f>
        <v>#DIV/0!</v>
      </c>
      <c r="E11" t="s">
        <v>61</v>
      </c>
      <c r="F11" s="18" t="e">
        <f>EXP(C11)</f>
        <v>#DIV/0!</v>
      </c>
      <c r="K11" s="3"/>
    </row>
    <row r="12" spans="2:6" ht="12.75">
      <c r="B12" t="s">
        <v>58</v>
      </c>
      <c r="C12" t="e">
        <f>SLOPE(I6:I8,H6:H8)</f>
        <v>#DIV/0!</v>
      </c>
      <c r="E12" t="s">
        <v>60</v>
      </c>
      <c r="F12" t="e">
        <f>C12</f>
        <v>#DIV/0!</v>
      </c>
    </row>
  </sheetData>
  <mergeCells count="2">
    <mergeCell ref="C4:E4"/>
    <mergeCell ref="H4:I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C2" sqref="C2"/>
    </sheetView>
  </sheetViews>
  <sheetFormatPr defaultColWidth="9.140625" defaultRowHeight="12.75"/>
  <cols>
    <col min="1" max="1" width="5.28125" style="0" customWidth="1"/>
    <col min="4" max="4" width="9.421875" style="0" bestFit="1" customWidth="1"/>
  </cols>
  <sheetData>
    <row r="2" spans="1:6" ht="12.75">
      <c r="A2" t="s">
        <v>56</v>
      </c>
      <c r="C2" s="11" t="s">
        <v>67</v>
      </c>
      <c r="D2" s="11"/>
      <c r="E2" s="4" t="s">
        <v>73</v>
      </c>
      <c r="F2" t="s">
        <v>46</v>
      </c>
    </row>
    <row r="3" spans="3:4" ht="12.75">
      <c r="C3" s="18"/>
      <c r="D3" s="18"/>
    </row>
    <row r="4" spans="3:12" ht="12.75">
      <c r="C4" s="32" t="s">
        <v>49</v>
      </c>
      <c r="D4" s="32"/>
      <c r="E4" s="32"/>
      <c r="H4" s="32" t="s">
        <v>62</v>
      </c>
      <c r="I4" s="32"/>
      <c r="J4" s="39"/>
      <c r="K4" s="39"/>
      <c r="L4" s="39"/>
    </row>
    <row r="5" spans="1:12" ht="38.25">
      <c r="A5" s="19" t="s">
        <v>48</v>
      </c>
      <c r="B5" s="19" t="s">
        <v>57</v>
      </c>
      <c r="C5" s="19" t="s">
        <v>54</v>
      </c>
      <c r="D5" s="19" t="s">
        <v>53</v>
      </c>
      <c r="E5" s="19" t="s">
        <v>55</v>
      </c>
      <c r="F5" s="19" t="s">
        <v>63</v>
      </c>
      <c r="G5" s="19" t="s">
        <v>50</v>
      </c>
      <c r="H5" s="19" t="s">
        <v>51</v>
      </c>
      <c r="I5" s="19" t="s">
        <v>52</v>
      </c>
      <c r="J5" s="39"/>
      <c r="L5" s="33"/>
    </row>
    <row r="6" spans="1:12" ht="12.75">
      <c r="A6">
        <v>1</v>
      </c>
      <c r="B6" s="40">
        <v>10.2</v>
      </c>
      <c r="C6" s="41">
        <v>0.04</v>
      </c>
      <c r="D6" s="40">
        <v>10</v>
      </c>
      <c r="E6" s="40">
        <v>2.89</v>
      </c>
      <c r="F6" s="39"/>
      <c r="G6" s="25"/>
      <c r="H6" s="39"/>
      <c r="I6" s="39"/>
      <c r="J6" s="39"/>
      <c r="L6" s="39"/>
    </row>
    <row r="7" spans="1:12" ht="12.75">
      <c r="A7">
        <v>2</v>
      </c>
      <c r="B7" s="40">
        <v>8.9</v>
      </c>
      <c r="C7" s="41">
        <v>0.04</v>
      </c>
      <c r="D7" s="40">
        <v>10</v>
      </c>
      <c r="E7" s="40">
        <v>3.86</v>
      </c>
      <c r="F7" s="39"/>
      <c r="G7" s="25"/>
      <c r="H7" s="39"/>
      <c r="I7" s="39"/>
      <c r="J7" s="39"/>
      <c r="L7" s="39"/>
    </row>
    <row r="8" spans="1:12" ht="12.75">
      <c r="A8">
        <v>3</v>
      </c>
      <c r="B8" s="40">
        <v>5.4</v>
      </c>
      <c r="C8" s="41">
        <v>0.04</v>
      </c>
      <c r="D8" s="40">
        <v>15.6</v>
      </c>
      <c r="E8" s="40">
        <v>11.73</v>
      </c>
      <c r="F8" s="39"/>
      <c r="G8" s="25"/>
      <c r="H8" s="39"/>
      <c r="I8" s="39"/>
      <c r="J8" s="39"/>
      <c r="L8" s="39"/>
    </row>
    <row r="9" spans="1:12" ht="12.75">
      <c r="A9">
        <v>4</v>
      </c>
      <c r="B9" s="43">
        <v>0.6</v>
      </c>
      <c r="C9" s="41">
        <v>0.04</v>
      </c>
      <c r="D9" s="40">
        <v>15.6</v>
      </c>
      <c r="E9" s="40">
        <v>15.14</v>
      </c>
      <c r="F9" s="39"/>
      <c r="G9" s="25"/>
      <c r="H9" s="39"/>
      <c r="I9" s="39"/>
      <c r="J9" s="39"/>
      <c r="L9" s="39"/>
    </row>
    <row r="10" spans="10:12" ht="12.75">
      <c r="J10" s="39"/>
      <c r="K10" s="39"/>
      <c r="L10" s="39"/>
    </row>
    <row r="11" spans="2:12" ht="12.75">
      <c r="B11" t="s">
        <v>59</v>
      </c>
      <c r="C11" t="e">
        <f>INTERCEPT(I6:I9,H6:H9)</f>
        <v>#DIV/0!</v>
      </c>
      <c r="E11" t="s">
        <v>61</v>
      </c>
      <c r="F11" t="e">
        <f>EXP(C11)</f>
        <v>#DIV/0!</v>
      </c>
      <c r="J11" s="39"/>
      <c r="K11" s="40"/>
      <c r="L11" s="39"/>
    </row>
    <row r="12" spans="2:6" ht="12.75">
      <c r="B12" t="s">
        <v>58</v>
      </c>
      <c r="C12" t="e">
        <f>SLOPE(I6:I9,H6:H9)</f>
        <v>#DIV/0!</v>
      </c>
      <c r="E12" t="s">
        <v>60</v>
      </c>
      <c r="F12" t="e">
        <f>C12</f>
        <v>#DIV/0!</v>
      </c>
    </row>
  </sheetData>
  <mergeCells count="2">
    <mergeCell ref="C4:E4"/>
    <mergeCell ref="H4:I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C2" sqref="C2"/>
    </sheetView>
  </sheetViews>
  <sheetFormatPr defaultColWidth="9.140625" defaultRowHeight="12.75"/>
  <cols>
    <col min="1" max="1" width="5.28125" style="0" customWidth="1"/>
    <col min="4" max="4" width="9.421875" style="0" bestFit="1" customWidth="1"/>
  </cols>
  <sheetData>
    <row r="1" spans="10:12" ht="12.75">
      <c r="J1" s="39"/>
      <c r="K1" s="39"/>
      <c r="L1" s="39"/>
    </row>
    <row r="2" spans="1:12" ht="12.75">
      <c r="A2" t="s">
        <v>56</v>
      </c>
      <c r="C2" s="11" t="s">
        <v>66</v>
      </c>
      <c r="D2" s="11"/>
      <c r="E2" s="4" t="s">
        <v>73</v>
      </c>
      <c r="F2" t="s">
        <v>26</v>
      </c>
      <c r="J2" s="39"/>
      <c r="K2" s="39"/>
      <c r="L2" s="39"/>
    </row>
    <row r="3" spans="3:12" ht="12.75">
      <c r="C3" s="18"/>
      <c r="D3" s="18"/>
      <c r="J3" s="39"/>
      <c r="K3" s="39"/>
      <c r="L3" s="39"/>
    </row>
    <row r="4" spans="3:12" ht="12.75">
      <c r="C4" s="32" t="s">
        <v>49</v>
      </c>
      <c r="D4" s="32"/>
      <c r="E4" s="32"/>
      <c r="H4" s="32" t="s">
        <v>62</v>
      </c>
      <c r="I4" s="32"/>
      <c r="J4" s="39"/>
      <c r="K4" s="39"/>
      <c r="L4" s="39"/>
    </row>
    <row r="5" spans="1:12" ht="38.25">
      <c r="A5" s="19" t="s">
        <v>48</v>
      </c>
      <c r="B5" s="19" t="s">
        <v>57</v>
      </c>
      <c r="C5" s="19" t="s">
        <v>54</v>
      </c>
      <c r="D5" s="19" t="s">
        <v>53</v>
      </c>
      <c r="E5" s="19" t="s">
        <v>55</v>
      </c>
      <c r="F5" s="19" t="s">
        <v>63</v>
      </c>
      <c r="G5" s="19" t="s">
        <v>50</v>
      </c>
      <c r="H5" s="19" t="s">
        <v>51</v>
      </c>
      <c r="I5" s="19" t="s">
        <v>52</v>
      </c>
      <c r="J5" s="39"/>
      <c r="L5" s="33"/>
    </row>
    <row r="6" spans="1:12" ht="12.75">
      <c r="A6">
        <v>1</v>
      </c>
      <c r="B6">
        <v>37.1</v>
      </c>
      <c r="C6" s="5">
        <v>0.04</v>
      </c>
      <c r="D6">
        <v>16.4</v>
      </c>
      <c r="E6">
        <v>5.04</v>
      </c>
      <c r="J6" s="39"/>
      <c r="L6" s="39"/>
    </row>
    <row r="7" spans="1:12" ht="12.75">
      <c r="A7">
        <v>2</v>
      </c>
      <c r="B7">
        <v>21.1</v>
      </c>
      <c r="C7" s="5">
        <v>0.04</v>
      </c>
      <c r="D7">
        <v>16.4</v>
      </c>
      <c r="E7">
        <v>8.44</v>
      </c>
      <c r="J7" s="39"/>
      <c r="L7" s="39"/>
    </row>
    <row r="8" spans="1:12" ht="12.75">
      <c r="A8">
        <v>3</v>
      </c>
      <c r="B8">
        <v>9.9</v>
      </c>
      <c r="C8" s="5">
        <v>0.04</v>
      </c>
      <c r="D8">
        <v>16.4</v>
      </c>
      <c r="E8">
        <v>10.14</v>
      </c>
      <c r="J8" s="39"/>
      <c r="L8" s="39"/>
    </row>
    <row r="9" spans="1:12" ht="12.75">
      <c r="A9">
        <v>4</v>
      </c>
      <c r="B9">
        <v>4.3</v>
      </c>
      <c r="C9" s="5">
        <v>0.04</v>
      </c>
      <c r="D9">
        <v>16.4</v>
      </c>
      <c r="E9">
        <v>12.65</v>
      </c>
      <c r="J9" s="39"/>
      <c r="L9" s="39"/>
    </row>
    <row r="10" spans="1:12" ht="12.75">
      <c r="A10">
        <v>5</v>
      </c>
      <c r="B10">
        <v>54.9</v>
      </c>
      <c r="C10" s="5">
        <v>0.04</v>
      </c>
      <c r="D10">
        <v>16.4</v>
      </c>
      <c r="E10">
        <v>1.1</v>
      </c>
      <c r="J10" s="39"/>
      <c r="L10" s="39"/>
    </row>
    <row r="11" spans="10:12" ht="12.75">
      <c r="J11" s="39"/>
      <c r="K11" s="39"/>
      <c r="L11" s="39"/>
    </row>
    <row r="12" spans="2:12" ht="12.75">
      <c r="B12" t="s">
        <v>59</v>
      </c>
      <c r="C12" t="e">
        <f>INTERCEPT(I6:I10,H6:H10)</f>
        <v>#DIV/0!</v>
      </c>
      <c r="E12" t="s">
        <v>61</v>
      </c>
      <c r="F12" t="e">
        <f>EXP(C12)</f>
        <v>#DIV/0!</v>
      </c>
      <c r="J12" s="39"/>
      <c r="K12" s="40"/>
      <c r="L12" s="39"/>
    </row>
    <row r="13" spans="2:6" ht="12.75">
      <c r="B13" t="s">
        <v>58</v>
      </c>
      <c r="C13" t="e">
        <f>SLOPE(I6:I10,H6:H10)</f>
        <v>#DIV/0!</v>
      </c>
      <c r="E13" t="s">
        <v>60</v>
      </c>
      <c r="F13" t="e">
        <f>C13</f>
        <v>#DIV/0!</v>
      </c>
    </row>
  </sheetData>
  <mergeCells count="2">
    <mergeCell ref="C4:E4"/>
    <mergeCell ref="H4:I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C2" sqref="C2"/>
    </sheetView>
  </sheetViews>
  <sheetFormatPr defaultColWidth="9.140625" defaultRowHeight="12.75"/>
  <cols>
    <col min="1" max="1" width="5.28125" style="0" customWidth="1"/>
    <col min="4" max="4" width="9.421875" style="0" bestFit="1" customWidth="1"/>
  </cols>
  <sheetData>
    <row r="2" spans="1:6" ht="12.75">
      <c r="A2" t="s">
        <v>56</v>
      </c>
      <c r="C2" s="11" t="s">
        <v>64</v>
      </c>
      <c r="D2" s="11"/>
      <c r="E2" s="4" t="s">
        <v>73</v>
      </c>
      <c r="F2" t="s">
        <v>47</v>
      </c>
    </row>
    <row r="3" spans="3:4" ht="12.75">
      <c r="C3" s="18"/>
      <c r="D3" s="18"/>
    </row>
    <row r="4" spans="3:9" ht="12.75">
      <c r="C4" s="32" t="s">
        <v>49</v>
      </c>
      <c r="D4" s="32"/>
      <c r="E4" s="32"/>
      <c r="H4" s="32" t="s">
        <v>62</v>
      </c>
      <c r="I4" s="32"/>
    </row>
    <row r="5" spans="1:12" ht="38.25">
      <c r="A5" s="19" t="s">
        <v>48</v>
      </c>
      <c r="B5" s="19" t="s">
        <v>57</v>
      </c>
      <c r="C5" s="19" t="s">
        <v>54</v>
      </c>
      <c r="D5" s="19" t="s">
        <v>53</v>
      </c>
      <c r="E5" s="19" t="s">
        <v>55</v>
      </c>
      <c r="F5" s="19" t="s">
        <v>63</v>
      </c>
      <c r="G5" s="19" t="s">
        <v>50</v>
      </c>
      <c r="H5" s="19" t="s">
        <v>51</v>
      </c>
      <c r="I5" s="19" t="s">
        <v>52</v>
      </c>
      <c r="J5" s="20"/>
      <c r="L5" s="19"/>
    </row>
    <row r="6" spans="1:5" ht="12.75">
      <c r="A6">
        <v>1</v>
      </c>
      <c r="B6">
        <v>20.5</v>
      </c>
      <c r="C6" s="5">
        <v>0.04</v>
      </c>
      <c r="D6">
        <v>10</v>
      </c>
      <c r="E6">
        <v>0.12</v>
      </c>
    </row>
    <row r="7" spans="1:5" ht="12.75">
      <c r="A7">
        <v>2</v>
      </c>
      <c r="B7">
        <v>11.2</v>
      </c>
      <c r="C7" s="5">
        <v>0.04</v>
      </c>
      <c r="D7">
        <v>10</v>
      </c>
      <c r="E7">
        <v>5.24</v>
      </c>
    </row>
    <row r="8" spans="1:5" ht="12.75">
      <c r="A8">
        <v>3</v>
      </c>
      <c r="B8">
        <v>8.7</v>
      </c>
      <c r="C8" s="5">
        <v>0.04</v>
      </c>
      <c r="D8">
        <v>15.5</v>
      </c>
      <c r="E8">
        <v>6.63</v>
      </c>
    </row>
    <row r="9" ht="12.75">
      <c r="C9" s="5"/>
    </row>
    <row r="10" ht="12.75">
      <c r="K10" s="17"/>
    </row>
    <row r="11" spans="2:11" ht="12.75">
      <c r="B11" t="s">
        <v>59</v>
      </c>
      <c r="C11" t="e">
        <f>INTERCEPT(I6:I9,H6:H9)</f>
        <v>#DIV/0!</v>
      </c>
      <c r="E11" t="s">
        <v>61</v>
      </c>
      <c r="F11" s="17" t="e">
        <f>EXP(C11)</f>
        <v>#DIV/0!</v>
      </c>
      <c r="K11" s="3"/>
    </row>
    <row r="12" spans="2:6" ht="12.75">
      <c r="B12" t="s">
        <v>58</v>
      </c>
      <c r="C12" t="e">
        <f>SLOPE(I6:I9,H6:H9)</f>
        <v>#DIV/0!</v>
      </c>
      <c r="E12" t="s">
        <v>60</v>
      </c>
      <c r="F12" t="e">
        <f>C12</f>
        <v>#DIV/0!</v>
      </c>
    </row>
  </sheetData>
  <mergeCells count="2">
    <mergeCell ref="C4:E4"/>
    <mergeCell ref="H4:I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Engineering</dc:creator>
  <cp:keywords/>
  <dc:description/>
  <cp:lastModifiedBy>JJ</cp:lastModifiedBy>
  <cp:lastPrinted>2004-03-08T02:42:30Z</cp:lastPrinted>
  <dcterms:created xsi:type="dcterms:W3CDTF">1999-01-04T21:54:57Z</dcterms:created>
  <dcterms:modified xsi:type="dcterms:W3CDTF">2004-03-09T00:26:59Z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